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13_ncr:1_{6FCBAD65-CE58-48EC-B8BF-A082EDD8466B}" xr6:coauthVersionLast="47" xr6:coauthVersionMax="47" xr10:uidLastSave="{00000000-0000-0000-0000-000000000000}"/>
  <bookViews>
    <workbookView xWindow="28680" yWindow="-120" windowWidth="29040" windowHeight="15720" xr2:uid="{959E69B2-45CE-4887-AB29-67C4CDBA58EA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 l="1"/>
  <c r="K17" i="2"/>
  <c r="Q17" i="2" s="1"/>
  <c r="I22" i="2"/>
  <c r="K22" i="2"/>
  <c r="Q22" i="2" s="1"/>
  <c r="S22" i="2"/>
  <c r="I18" i="2"/>
  <c r="K18" i="2"/>
  <c r="Q18" i="2" s="1"/>
  <c r="I5" i="2"/>
  <c r="K5" i="2"/>
  <c r="Q5" i="2" s="1"/>
  <c r="I6" i="2"/>
  <c r="K6" i="2"/>
  <c r="S6" i="2" s="1"/>
  <c r="I19" i="2"/>
  <c r="K19" i="2"/>
  <c r="Q19" i="2" s="1"/>
  <c r="S19" i="2"/>
  <c r="I20" i="2"/>
  <c r="K20" i="2"/>
  <c r="S20" i="2" s="1"/>
  <c r="Q20" i="2"/>
  <c r="R20" i="2"/>
  <c r="I21" i="2"/>
  <c r="K21" i="2"/>
  <c r="R21" i="2" s="1"/>
  <c r="I10" i="2"/>
  <c r="K10" i="2"/>
  <c r="R10" i="2" s="1"/>
  <c r="Q10" i="2"/>
  <c r="D11" i="2"/>
  <c r="G11" i="2"/>
  <c r="H11" i="2"/>
  <c r="I12" i="2" s="1"/>
  <c r="J11" i="2"/>
  <c r="L11" i="2"/>
  <c r="M11" i="2"/>
  <c r="O11" i="2"/>
  <c r="P11" i="2"/>
  <c r="R19" i="2" l="1"/>
  <c r="S17" i="2"/>
  <c r="S21" i="2"/>
  <c r="Q21" i="2"/>
  <c r="R6" i="2"/>
  <c r="R22" i="2"/>
  <c r="Q6" i="2"/>
  <c r="I13" i="2"/>
  <c r="K11" i="2"/>
  <c r="M13" i="2" s="1"/>
  <c r="S5" i="2"/>
  <c r="S10" i="2"/>
  <c r="R5" i="2"/>
  <c r="R17" i="2"/>
  <c r="S18" i="2"/>
  <c r="R18" i="2"/>
  <c r="S13" i="2" l="1"/>
  <c r="P13" i="2"/>
</calcChain>
</file>

<file path=xl/sharedStrings.xml><?xml version="1.0" encoding="utf-8"?>
<sst xmlns="http://schemas.openxmlformats.org/spreadsheetml/2006/main" count="135" uniqueCount="88">
  <si>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</si>
  <si>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</si>
  <si>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</si>
  <si>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</si>
  <si>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</si>
  <si>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</si>
  <si>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</si>
  <si>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</si>
  <si>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</si>
  <si>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</si>
  <si>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</si>
  <si>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</si>
  <si>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</si>
  <si>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</si>
  <si>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</si>
  <si>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</si>
  <si>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</si>
  <si>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</si>
  <si>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</si>
  <si>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</si>
  <si>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</si>
  <si>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</si>
  <si>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</si>
  <si>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</si>
  <si>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</si>
  <si>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</si>
  <si>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</si>
  <si>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</si>
  <si>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</si>
  <si>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</si>
  <si>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</si>
  <si>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</si>
  <si>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</si>
  <si>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</si>
  <si>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</si>
  <si>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</si>
  <si>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</si>
  <si>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</si>
  <si>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</si>
  <si>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</si>
  <si>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</si>
  <si>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</si>
  <si>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</si>
  <si>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</si>
  <si>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003-003-035-1800</t>
  </si>
  <si>
    <t>7847 M-123</t>
  </si>
  <si>
    <t>WD</t>
  </si>
  <si>
    <t>03-ARM'S LENGTH</t>
  </si>
  <si>
    <t>2000</t>
  </si>
  <si>
    <t>L238/P81</t>
  </si>
  <si>
    <t>2000 COMMERCIAL</t>
  </si>
  <si>
    <t>NOT INSPECTED</t>
  </si>
  <si>
    <t>201</t>
  </si>
  <si>
    <t>A-COMM FF</t>
  </si>
  <si>
    <t>041-003-250-1700</t>
  </si>
  <si>
    <t>8756 M-123</t>
  </si>
  <si>
    <t>CD</t>
  </si>
  <si>
    <t>L239/P6</t>
  </si>
  <si>
    <t>041-003-250-0450, 041-003-250-0400, 041-003-250-1500</t>
  </si>
  <si>
    <t>B- SIDE ST FF</t>
  </si>
  <si>
    <t>C-COM OFF FF</t>
  </si>
  <si>
    <t>041-003-250-3600</t>
  </si>
  <si>
    <t>1009 NEWBERRY AVE</t>
  </si>
  <si>
    <t>L239/P57</t>
  </si>
  <si>
    <t>041-003-260-2410</t>
  </si>
  <si>
    <t>508 W JOHN ST</t>
  </si>
  <si>
    <t>L233/P857</t>
  </si>
  <si>
    <t>041-100-110-0300</t>
  </si>
  <si>
    <t>207 W JOHN ST</t>
  </si>
  <si>
    <t>2001</t>
  </si>
  <si>
    <t>L236/P503</t>
  </si>
  <si>
    <t>041-206-250-0200</t>
  </si>
  <si>
    <t>1006 NEWBERRY AVE</t>
  </si>
  <si>
    <t>L240/P14</t>
  </si>
  <si>
    <t>041-226-290-0100</t>
  </si>
  <si>
    <t>L235/P640</t>
  </si>
  <si>
    <t>PTA</t>
  </si>
  <si>
    <t>041-226-290-0300</t>
  </si>
  <si>
    <t>202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</si>
  <si>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</si>
  <si>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</si>
  <si>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</si>
  <si>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</si>
  <si>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</si>
  <si>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</si>
  <si>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</si>
  <si>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Commercial Frontage Rate Group B $261 FF</t>
  </si>
  <si>
    <t xml:space="preserve">2026 Commercial Frontage Rate Group B $350 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</si>
</sst>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1089-F84F-4EC5-956C-B9BBFD871BCE}">
  <dimension ref="A1:BL22"/>
  <sheetViews>
    <sheetView tabSelected="1" workbookViewId="0">
      <selection activeCell="A14" sqref="A1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L2" s="2"/>
      <c r="BC2" s="2"/>
      <c r="BE2" s="2"/>
    </row>
    <row r="5" spans="1:64" x14ac:dyDescent="0.25">
      <c r="A5" t="s">
        <v>64</v>
      </c>
      <c r="B5" t="s">
        <v>65</v>
      </c>
      <c r="C5" s="24">
        <v>45086</v>
      </c>
      <c r="D5" s="14">
        <v>40000</v>
      </c>
      <c r="E5" t="s">
        <v>46</v>
      </c>
      <c r="F5" t="s">
        <v>47</v>
      </c>
      <c r="G5" s="14">
        <v>40000</v>
      </c>
      <c r="H5" s="14">
        <v>17700</v>
      </c>
      <c r="I5" s="19">
        <f>H5/G5*100</f>
        <v>44.25</v>
      </c>
      <c r="J5" s="14">
        <v>57024</v>
      </c>
      <c r="K5" s="14">
        <f>G5-17874</f>
        <v>22126</v>
      </c>
      <c r="L5" s="14">
        <v>39150</v>
      </c>
      <c r="M5" s="29">
        <v>150</v>
      </c>
      <c r="N5" s="33">
        <v>158</v>
      </c>
      <c r="O5" s="38">
        <v>0.54400000000000004</v>
      </c>
      <c r="P5" s="38">
        <v>0.54400000000000004</v>
      </c>
      <c r="Q5" s="14">
        <f>K5/M5</f>
        <v>147.50666666666666</v>
      </c>
      <c r="R5" s="14">
        <f>K5/O5</f>
        <v>40672.794117647056</v>
      </c>
      <c r="S5" s="43">
        <f>K5/O5/43560</f>
        <v>0.93371887322422076</v>
      </c>
      <c r="T5" s="38">
        <v>150</v>
      </c>
      <c r="U5" s="5" t="s">
        <v>48</v>
      </c>
      <c r="V5" t="s">
        <v>66</v>
      </c>
      <c r="Y5">
        <v>0</v>
      </c>
      <c r="Z5">
        <v>0</v>
      </c>
      <c r="AA5" t="s">
        <v>51</v>
      </c>
      <c r="AC5" s="6" t="s">
        <v>52</v>
      </c>
      <c r="AD5" t="s">
        <v>59</v>
      </c>
    </row>
    <row r="6" spans="1:64" x14ac:dyDescent="0.25">
      <c r="A6" t="s">
        <v>67</v>
      </c>
      <c r="B6" t="s">
        <v>68</v>
      </c>
      <c r="C6" s="24">
        <v>45289</v>
      </c>
      <c r="D6" s="14">
        <v>97000</v>
      </c>
      <c r="E6" t="s">
        <v>46</v>
      </c>
      <c r="F6" t="s">
        <v>47</v>
      </c>
      <c r="G6" s="14">
        <v>97000</v>
      </c>
      <c r="H6" s="14">
        <v>16700</v>
      </c>
      <c r="I6" s="19">
        <f>H6/G6*100</f>
        <v>17.216494845360824</v>
      </c>
      <c r="J6" s="14">
        <v>54776</v>
      </c>
      <c r="K6" s="14">
        <f>G6-33896</f>
        <v>63104</v>
      </c>
      <c r="L6" s="14">
        <v>20880</v>
      </c>
      <c r="M6" s="29">
        <v>80</v>
      </c>
      <c r="N6" s="33">
        <v>144</v>
      </c>
      <c r="O6" s="38">
        <v>0.26400000000000001</v>
      </c>
      <c r="P6" s="38">
        <v>0.26400000000000001</v>
      </c>
      <c r="Q6" s="14">
        <f>K6/M6</f>
        <v>788.8</v>
      </c>
      <c r="R6" s="14">
        <f>K6/O6</f>
        <v>239030.30303030301</v>
      </c>
      <c r="S6" s="43">
        <f>K6/O6/43560</f>
        <v>5.4873806939922636</v>
      </c>
      <c r="T6" s="38">
        <v>80</v>
      </c>
      <c r="U6" s="5" t="s">
        <v>69</v>
      </c>
      <c r="V6" t="s">
        <v>70</v>
      </c>
      <c r="Y6">
        <v>0</v>
      </c>
      <c r="Z6">
        <v>0</v>
      </c>
      <c r="AA6" t="s">
        <v>51</v>
      </c>
      <c r="AC6" s="6" t="s">
        <v>52</v>
      </c>
      <c r="AD6" t="s">
        <v>59</v>
      </c>
    </row>
    <row r="10" spans="1:64" ht="15.75" thickBot="1" x14ac:dyDescent="0.3">
      <c r="A10" t="s">
        <v>77</v>
      </c>
      <c r="C10" s="24">
        <v>45211</v>
      </c>
      <c r="D10" s="14">
        <v>18500</v>
      </c>
      <c r="E10" t="s">
        <v>76</v>
      </c>
      <c r="F10" t="s">
        <v>47</v>
      </c>
      <c r="G10" s="14">
        <v>18500</v>
      </c>
      <c r="H10" s="14">
        <v>3900</v>
      </c>
      <c r="I10" s="19">
        <f>H10/G10*100</f>
        <v>21.081081081081081</v>
      </c>
      <c r="J10" s="14">
        <v>13674</v>
      </c>
      <c r="K10" s="14">
        <f>G10-0</f>
        <v>18500</v>
      </c>
      <c r="L10" s="14">
        <v>13674</v>
      </c>
      <c r="M10" s="29">
        <v>70.8</v>
      </c>
      <c r="N10" s="33">
        <v>130</v>
      </c>
      <c r="O10" s="38">
        <v>0.21099999999999999</v>
      </c>
      <c r="P10" s="38">
        <v>0.21099999999999999</v>
      </c>
      <c r="Q10" s="14">
        <f>K10/M10</f>
        <v>261.29943502824858</v>
      </c>
      <c r="R10" s="14">
        <f>K10/O10</f>
        <v>87677.725118483417</v>
      </c>
      <c r="S10" s="43">
        <f>K10/O10/43560</f>
        <v>2.0128036069440638</v>
      </c>
      <c r="T10" s="38">
        <v>70.8</v>
      </c>
      <c r="U10" s="5" t="s">
        <v>48</v>
      </c>
      <c r="Y10">
        <v>0</v>
      </c>
      <c r="Z10">
        <v>0</v>
      </c>
      <c r="AA10" t="s">
        <v>51</v>
      </c>
      <c r="AC10" s="6" t="s">
        <v>78</v>
      </c>
      <c r="AD10" t="s">
        <v>59</v>
      </c>
    </row>
    <row r="11" spans="1:64" ht="15.75" thickTop="1" x14ac:dyDescent="0.25">
      <c r="A11" s="7"/>
      <c r="B11" s="7"/>
      <c r="C11" s="25" t="s">
        <v>79</v>
      </c>
      <c r="D11" s="15">
        <f>+SUM(D2:D10)</f>
        <v>155500</v>
      </c>
      <c r="E11" s="7"/>
      <c r="F11" s="7"/>
      <c r="G11" s="15">
        <f>+SUM(G2:G10)</f>
        <v>155500</v>
      </c>
      <c r="H11" s="15">
        <f>+SUM(H2:H10)</f>
        <v>38300</v>
      </c>
      <c r="I11" s="20"/>
      <c r="J11" s="15">
        <f>+SUM(J2:J10)</f>
        <v>125474</v>
      </c>
      <c r="K11" s="15">
        <f>+SUM(K2:K10)</f>
        <v>103730</v>
      </c>
      <c r="L11" s="15">
        <f>+SUM(L2:L10)</f>
        <v>73704</v>
      </c>
      <c r="M11" s="30">
        <f>+SUM(M2:M10)</f>
        <v>300.8</v>
      </c>
      <c r="N11" s="34"/>
      <c r="O11" s="39">
        <f>+SUM(O2:O10)</f>
        <v>1.0190000000000001</v>
      </c>
      <c r="P11" s="39">
        <f>+SUM(P2:P10)</f>
        <v>1.0190000000000001</v>
      </c>
      <c r="Q11" s="15"/>
      <c r="R11" s="15"/>
      <c r="S11" s="44"/>
      <c r="T11" s="39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64" x14ac:dyDescent="0.25">
      <c r="A12" s="9"/>
      <c r="B12" s="9"/>
      <c r="C12" s="26"/>
      <c r="D12" s="16"/>
      <c r="E12" s="9"/>
      <c r="F12" s="9"/>
      <c r="G12" s="16"/>
      <c r="H12" s="16" t="s">
        <v>80</v>
      </c>
      <c r="I12" s="21">
        <f>H11/G11*100</f>
        <v>24.630225080385852</v>
      </c>
      <c r="J12" s="16"/>
      <c r="K12" s="16"/>
      <c r="L12" s="16" t="s">
        <v>81</v>
      </c>
      <c r="M12" s="31"/>
      <c r="N12" s="35"/>
      <c r="O12" s="40" t="s">
        <v>81</v>
      </c>
      <c r="P12" s="40"/>
      <c r="Q12" s="16"/>
      <c r="R12" s="16" t="s">
        <v>81</v>
      </c>
      <c r="S12" s="45"/>
      <c r="T12" s="40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64" x14ac:dyDescent="0.25">
      <c r="A13" s="11"/>
      <c r="B13" s="11"/>
      <c r="C13" s="27"/>
      <c r="D13" s="17"/>
      <c r="E13" s="11"/>
      <c r="F13" s="11"/>
      <c r="G13" s="17"/>
      <c r="H13" s="17" t="s">
        <v>82</v>
      </c>
      <c r="I13" s="22">
        <f>STDEV(I2:I10)</f>
        <v>14.620443629786907</v>
      </c>
      <c r="J13" s="17"/>
      <c r="K13" s="17"/>
      <c r="L13" s="17" t="s">
        <v>83</v>
      </c>
      <c r="M13" s="47">
        <f>K11/M11</f>
        <v>344.84707446808511</v>
      </c>
      <c r="N13" s="36"/>
      <c r="O13" s="41" t="s">
        <v>84</v>
      </c>
      <c r="P13" s="41">
        <f>K11/O11</f>
        <v>101795.87831207065</v>
      </c>
      <c r="Q13" s="17"/>
      <c r="R13" s="17" t="s">
        <v>85</v>
      </c>
      <c r="S13" s="46">
        <f>K11/O11/43560</f>
        <v>2.3369118069805017</v>
      </c>
      <c r="T13" s="41"/>
      <c r="U13" s="12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64" x14ac:dyDescent="0.25">
      <c r="A14" t="s">
        <v>87</v>
      </c>
    </row>
    <row r="15" spans="1:64" x14ac:dyDescent="0.25">
      <c r="A15" t="s">
        <v>86</v>
      </c>
    </row>
    <row r="17" spans="1:32" x14ac:dyDescent="0.25">
      <c r="A17" t="s">
        <v>44</v>
      </c>
      <c r="B17" t="s">
        <v>45</v>
      </c>
      <c r="C17" s="24">
        <v>45422</v>
      </c>
      <c r="D17" s="14">
        <v>65000</v>
      </c>
      <c r="E17" t="s">
        <v>46</v>
      </c>
      <c r="F17" t="s">
        <v>47</v>
      </c>
      <c r="G17" s="14">
        <v>65000</v>
      </c>
      <c r="H17" s="14">
        <v>109600</v>
      </c>
      <c r="I17" s="19">
        <f t="shared" ref="I17:I22" si="0">H17/G17*100</f>
        <v>168.61538461538461</v>
      </c>
      <c r="J17" s="14">
        <v>246299</v>
      </c>
      <c r="K17" s="14">
        <f>G17-180299</f>
        <v>-115299</v>
      </c>
      <c r="L17" s="14">
        <v>66000</v>
      </c>
      <c r="M17" s="29">
        <v>165</v>
      </c>
      <c r="N17" s="33">
        <v>660</v>
      </c>
      <c r="O17" s="38">
        <v>2.5</v>
      </c>
      <c r="P17" s="38">
        <v>2.5</v>
      </c>
      <c r="Q17" s="14">
        <f t="shared" ref="Q17:Q22" si="1">K17/M17</f>
        <v>-698.78181818181815</v>
      </c>
      <c r="R17" s="14">
        <f t="shared" ref="R17:R22" si="2">K17/O17</f>
        <v>-46119.6</v>
      </c>
      <c r="S17" s="43">
        <f t="shared" ref="S17:S22" si="3">K17/O17/43560</f>
        <v>-1.0587603305785123</v>
      </c>
      <c r="T17" s="38">
        <v>165</v>
      </c>
      <c r="U17" s="5" t="s">
        <v>48</v>
      </c>
      <c r="V17" t="s">
        <v>49</v>
      </c>
      <c r="X17" t="s">
        <v>50</v>
      </c>
      <c r="Y17">
        <v>0</v>
      </c>
      <c r="Z17">
        <v>0</v>
      </c>
      <c r="AA17" t="s">
        <v>51</v>
      </c>
      <c r="AC17" s="6" t="s">
        <v>52</v>
      </c>
      <c r="AD17" t="s">
        <v>53</v>
      </c>
    </row>
    <row r="18" spans="1:32" x14ac:dyDescent="0.25">
      <c r="A18" t="s">
        <v>61</v>
      </c>
      <c r="B18" t="s">
        <v>62</v>
      </c>
      <c r="C18" s="24">
        <v>45499</v>
      </c>
      <c r="D18" s="14">
        <v>75000</v>
      </c>
      <c r="E18" t="s">
        <v>46</v>
      </c>
      <c r="F18" t="s">
        <v>47</v>
      </c>
      <c r="G18" s="14">
        <v>75000</v>
      </c>
      <c r="H18" s="14">
        <v>36200</v>
      </c>
      <c r="I18" s="19">
        <f t="shared" si="0"/>
        <v>48.266666666666666</v>
      </c>
      <c r="J18" s="14">
        <v>97174</v>
      </c>
      <c r="K18" s="14">
        <f>G18-79889</f>
        <v>-4889</v>
      </c>
      <c r="L18" s="14">
        <v>17285</v>
      </c>
      <c r="M18" s="29">
        <v>207</v>
      </c>
      <c r="N18" s="33">
        <v>220</v>
      </c>
      <c r="O18" s="38">
        <v>1.0449999999999999</v>
      </c>
      <c r="P18" s="38">
        <v>1.0449999999999999</v>
      </c>
      <c r="Q18" s="14">
        <f t="shared" si="1"/>
        <v>-23.618357487922705</v>
      </c>
      <c r="R18" s="14">
        <f t="shared" si="2"/>
        <v>-4678.4688995215311</v>
      </c>
      <c r="S18" s="43">
        <f t="shared" si="3"/>
        <v>-0.10740286729847408</v>
      </c>
      <c r="T18" s="38">
        <v>207</v>
      </c>
      <c r="U18" s="5" t="s">
        <v>48</v>
      </c>
      <c r="V18" t="s">
        <v>63</v>
      </c>
      <c r="Y18">
        <v>0</v>
      </c>
      <c r="Z18">
        <v>0</v>
      </c>
      <c r="AA18" t="s">
        <v>51</v>
      </c>
      <c r="AC18" s="6" t="s">
        <v>52</v>
      </c>
      <c r="AD18" t="s">
        <v>60</v>
      </c>
    </row>
    <row r="19" spans="1:32" x14ac:dyDescent="0.25">
      <c r="A19" t="s">
        <v>71</v>
      </c>
      <c r="B19" t="s">
        <v>72</v>
      </c>
      <c r="C19" s="24">
        <v>45568</v>
      </c>
      <c r="D19" s="14">
        <v>100000</v>
      </c>
      <c r="E19" t="s">
        <v>46</v>
      </c>
      <c r="F19" t="s">
        <v>47</v>
      </c>
      <c r="G19" s="14">
        <v>100000</v>
      </c>
      <c r="H19" s="14">
        <v>28500</v>
      </c>
      <c r="I19" s="19">
        <f t="shared" si="0"/>
        <v>28.499999999999996</v>
      </c>
      <c r="J19" s="14">
        <v>61172</v>
      </c>
      <c r="K19" s="14">
        <f>G19-31968</f>
        <v>68032</v>
      </c>
      <c r="L19" s="14">
        <v>29204</v>
      </c>
      <c r="M19" s="29">
        <v>73.010000000000005</v>
      </c>
      <c r="N19" s="33">
        <v>121</v>
      </c>
      <c r="O19" s="38">
        <v>0.20300000000000001</v>
      </c>
      <c r="P19" s="38">
        <v>0.20300000000000001</v>
      </c>
      <c r="Q19" s="14">
        <f t="shared" si="1"/>
        <v>931.81755923846038</v>
      </c>
      <c r="R19" s="14">
        <f t="shared" si="2"/>
        <v>335133.00492610835</v>
      </c>
      <c r="S19" s="43">
        <f t="shared" si="3"/>
        <v>7.6935951544102013</v>
      </c>
      <c r="T19" s="38">
        <v>73.010000000000005</v>
      </c>
      <c r="U19" s="5" t="s">
        <v>48</v>
      </c>
      <c r="V19" t="s">
        <v>73</v>
      </c>
      <c r="Y19">
        <v>0</v>
      </c>
      <c r="Z19">
        <v>0</v>
      </c>
      <c r="AA19" t="s">
        <v>51</v>
      </c>
      <c r="AC19" s="6" t="s">
        <v>52</v>
      </c>
      <c r="AD19" t="s">
        <v>53</v>
      </c>
    </row>
    <row r="20" spans="1:32" x14ac:dyDescent="0.25">
      <c r="A20" t="s">
        <v>74</v>
      </c>
      <c r="C20" s="24">
        <v>45211</v>
      </c>
      <c r="D20" s="14">
        <v>0</v>
      </c>
      <c r="E20" t="s">
        <v>46</v>
      </c>
      <c r="F20" t="s">
        <v>47</v>
      </c>
      <c r="G20" s="14">
        <v>0</v>
      </c>
      <c r="H20" s="14">
        <v>99900</v>
      </c>
      <c r="I20" s="19" t="e">
        <f t="shared" si="0"/>
        <v>#DIV/0!</v>
      </c>
      <c r="J20" s="14">
        <v>262441</v>
      </c>
      <c r="K20" s="14">
        <f>G20-204041</f>
        <v>-204041</v>
      </c>
      <c r="L20" s="14">
        <v>58400</v>
      </c>
      <c r="M20" s="29">
        <v>146</v>
      </c>
      <c r="N20" s="33">
        <v>130</v>
      </c>
      <c r="O20" s="38">
        <v>0.436</v>
      </c>
      <c r="P20" s="38">
        <v>0.436</v>
      </c>
      <c r="Q20" s="14">
        <f t="shared" si="1"/>
        <v>-1397.541095890411</v>
      </c>
      <c r="R20" s="14">
        <f t="shared" si="2"/>
        <v>-467983.94495412847</v>
      </c>
      <c r="S20" s="43">
        <f t="shared" si="3"/>
        <v>-10.743433079755015</v>
      </c>
      <c r="T20" s="38">
        <v>146</v>
      </c>
      <c r="U20" s="5" t="s">
        <v>48</v>
      </c>
      <c r="V20" t="s">
        <v>75</v>
      </c>
      <c r="Y20">
        <v>0</v>
      </c>
      <c r="Z20">
        <v>0</v>
      </c>
      <c r="AA20" t="s">
        <v>51</v>
      </c>
      <c r="AC20" s="6" t="s">
        <v>52</v>
      </c>
      <c r="AD20" t="s">
        <v>53</v>
      </c>
    </row>
    <row r="21" spans="1:32" x14ac:dyDescent="0.25">
      <c r="A21" t="s">
        <v>74</v>
      </c>
      <c r="C21" s="24">
        <v>45211</v>
      </c>
      <c r="D21" s="14">
        <v>481500</v>
      </c>
      <c r="E21" t="s">
        <v>76</v>
      </c>
      <c r="F21" t="s">
        <v>47</v>
      </c>
      <c r="G21" s="14">
        <v>481500</v>
      </c>
      <c r="H21" s="14">
        <v>99900</v>
      </c>
      <c r="I21" s="19">
        <f t="shared" si="0"/>
        <v>20.747663551401867</v>
      </c>
      <c r="J21" s="14">
        <v>262441</v>
      </c>
      <c r="K21" s="14">
        <f>G21-204041</f>
        <v>277459</v>
      </c>
      <c r="L21" s="14">
        <v>58400</v>
      </c>
      <c r="M21" s="29">
        <v>146</v>
      </c>
      <c r="N21" s="33">
        <v>130</v>
      </c>
      <c r="O21" s="38">
        <v>0.436</v>
      </c>
      <c r="P21" s="38">
        <v>0.436</v>
      </c>
      <c r="Q21" s="14">
        <f t="shared" si="1"/>
        <v>1900.4041095890411</v>
      </c>
      <c r="R21" s="14">
        <f t="shared" si="2"/>
        <v>636373.85321100918</v>
      </c>
      <c r="S21" s="43">
        <f t="shared" si="3"/>
        <v>14.609133452961643</v>
      </c>
      <c r="T21" s="38">
        <v>146</v>
      </c>
      <c r="U21" s="5" t="s">
        <v>48</v>
      </c>
      <c r="Y21">
        <v>0</v>
      </c>
      <c r="Z21">
        <v>0</v>
      </c>
      <c r="AA21" t="s">
        <v>51</v>
      </c>
      <c r="AC21" s="6" t="s">
        <v>52</v>
      </c>
      <c r="AD21" t="s">
        <v>53</v>
      </c>
    </row>
    <row r="22" spans="1:32" x14ac:dyDescent="0.25">
      <c r="A22" t="s">
        <v>54</v>
      </c>
      <c r="B22" t="s">
        <v>55</v>
      </c>
      <c r="C22" s="24">
        <v>45491</v>
      </c>
      <c r="D22" s="14">
        <v>2000000</v>
      </c>
      <c r="E22" t="s">
        <v>56</v>
      </c>
      <c r="F22" t="s">
        <v>47</v>
      </c>
      <c r="G22" s="14">
        <v>2000000</v>
      </c>
      <c r="H22" s="14">
        <v>338200</v>
      </c>
      <c r="I22" s="19">
        <f t="shared" si="0"/>
        <v>16.91</v>
      </c>
      <c r="J22" s="14">
        <v>672135</v>
      </c>
      <c r="K22" s="14">
        <f>G22-444664</f>
        <v>1555336</v>
      </c>
      <c r="L22" s="14">
        <v>227471</v>
      </c>
      <c r="M22" s="29">
        <v>1281.8</v>
      </c>
      <c r="N22" s="33">
        <v>174.62303199999999</v>
      </c>
      <c r="O22" s="38">
        <v>17.103000000000002</v>
      </c>
      <c r="P22" s="38">
        <v>17.103000000000002</v>
      </c>
      <c r="Q22" s="14">
        <f t="shared" si="1"/>
        <v>1213.3999063816509</v>
      </c>
      <c r="R22" s="14">
        <f t="shared" si="2"/>
        <v>90939.367362451027</v>
      </c>
      <c r="S22" s="43">
        <f t="shared" si="3"/>
        <v>2.0876806097899685</v>
      </c>
      <c r="T22" s="38">
        <v>1281.8</v>
      </c>
      <c r="U22" s="5" t="s">
        <v>48</v>
      </c>
      <c r="V22" t="s">
        <v>57</v>
      </c>
      <c r="W22" t="s">
        <v>58</v>
      </c>
      <c r="Y22">
        <v>0</v>
      </c>
      <c r="Z22">
        <v>0</v>
      </c>
      <c r="AA22" t="s">
        <v>51</v>
      </c>
      <c r="AC22" s="6" t="s">
        <v>52</v>
      </c>
      <c r="AD22" t="s">
        <v>59</v>
      </c>
      <c r="AE22" t="s">
        <v>53</v>
      </c>
      <c r="AF22" t="s">
        <v>60</v>
      </c>
    </row>
  </sheetData>
  <conditionalFormatting sqref="AG2:AR4 A5:AR6 AG7:AR7 AE8:AR9 A10:AR10 A17:AF19 A20:AD21 A22:AF2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ECB0-493A-4BF4-85C2-F8ADE5AEA9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2026-02-08T00:01:13Z</dcterms:created>
  <dcterms:modified xsi:type="dcterms:W3CDTF">2026-02-16T23:59:02Z</dcterms:modified>
</cp:coreProperties>
</file>